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95" windowHeight="9975" activeTab="0"/>
  </bookViews>
  <sheets>
    <sheet name="Simulateur_de_prix_ViaClub.ch" sheetId="1" r:id="rId1"/>
    <sheet name="Feuil2" sheetId="2" state="hidden" r:id="rId2"/>
    <sheet name="Feuil3" sheetId="3" state="hidden" r:id="rId3"/>
  </sheets>
  <definedNames>
    <definedName name="Taille">'Feuil2'!$A$2:$A$9</definedName>
  </definedNames>
  <calcPr fullCalcOnLoad="1"/>
</workbook>
</file>

<file path=xl/sharedStrings.xml><?xml version="1.0" encoding="utf-8"?>
<sst xmlns="http://schemas.openxmlformats.org/spreadsheetml/2006/main" count="84" uniqueCount="50">
  <si>
    <t>:</t>
  </si>
  <si>
    <t>[CHF]</t>
  </si>
  <si>
    <t>Assurances VM</t>
  </si>
  <si>
    <t>Impôts VM</t>
  </si>
  <si>
    <t>Conciergerie (Nettoyage, Contrôle)</t>
  </si>
  <si>
    <t>Box sécurisé</t>
  </si>
  <si>
    <t>Divers (TCS, CO, Vignette)</t>
  </si>
  <si>
    <t>Frais de gestion de la copropriété</t>
  </si>
  <si>
    <t>Consommables (pneu, plaquettes, …)</t>
  </si>
  <si>
    <t>[CHF/mois]</t>
  </si>
  <si>
    <t>Copro</t>
  </si>
  <si>
    <t>Conciergerie</t>
  </si>
  <si>
    <t>Service annuel</t>
  </si>
  <si>
    <t>Dispo</t>
  </si>
  <si>
    <t>Dépreciation annuelle du véhicule</t>
  </si>
  <si>
    <t>Dépreciation cumulée sur 3 ans</t>
  </si>
  <si>
    <t>A) Frais fixes</t>
  </si>
  <si>
    <t>B) Frais variables</t>
  </si>
  <si>
    <t>[Personnes]</t>
  </si>
  <si>
    <t>ANNUEL</t>
  </si>
  <si>
    <t>MENSUEL</t>
  </si>
  <si>
    <t>/COPRO</t>
  </si>
  <si>
    <t>PROVISION MENSUELLE</t>
  </si>
  <si>
    <t>TOTAL DES FRAIS ( A + B )</t>
  </si>
  <si>
    <t>ACHAT / VENTE</t>
  </si>
  <si>
    <t>VALEUR DE REVENTE ESTIMEE</t>
  </si>
  <si>
    <t>Rabais flotte</t>
  </si>
  <si>
    <t>Remises et promotions applicables</t>
  </si>
  <si>
    <t>Disponibilité par copropriétaire</t>
  </si>
  <si>
    <t>[J/an]</t>
  </si>
  <si>
    <t>Autres frais fixes</t>
  </si>
  <si>
    <t>REMARQUE</t>
  </si>
  <si>
    <t>Réserve pour risques hors budget</t>
  </si>
  <si>
    <t>KM/an</t>
  </si>
  <si>
    <t>BUDGET D'EXPLOITATION</t>
  </si>
  <si>
    <t>ACHAT DU VEHICULE</t>
  </si>
  <si>
    <t>PRIX BRUT (VEHICULE + OPTIONS)</t>
  </si>
  <si>
    <t>PRIX NET</t>
  </si>
  <si>
    <t>PARTICIPATION INDIVIDUELLE</t>
  </si>
  <si>
    <t>Forfait de base</t>
  </si>
  <si>
    <t>[CHF] remboursement estimé</t>
  </si>
  <si>
    <t>40 Lavages et contrôles par année</t>
  </si>
  <si>
    <t>Autres frais variables</t>
  </si>
  <si>
    <t>POUR EFFECTUER VOTRE SIMULATION VOUS DEVEZ ACTUALISER LES CELLULES SUR FOND NOIR</t>
  </si>
  <si>
    <t>Notion de gratuité selon les marques</t>
  </si>
  <si>
    <t>NOMBRE DE COPROPRIETAIRES</t>
  </si>
  <si>
    <t>Fonction du quota de jours</t>
  </si>
  <si>
    <t>Fonction du quota de km</t>
  </si>
  <si>
    <t>Les écarts entre le budget d'exploitation et les coûts réels sont régularisés annuellement par un bouclement qui tient compte de l'utilisation journalière et kilométrique individuelle.</t>
  </si>
  <si>
    <t>La vente du véhicule réalisable aux conditions de marché est subordonnées à l'accord des copropriétaires. Le produit de la vente est intégralement redistribuée aux copropriétaires.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</si>
</sst>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  <numFmt numFmtId="165" formatCode="_ * #,##0.0_ ;_ * \-#,##0.0_ ;_ * &quot;-&quot;??_ ;_ @_ "/>
    <numFmt numFmtId="166" formatCode="_ * #,##0_ ;_ * \-#,##0_ ;_ * &quot;-&quot;??_ ;_ @_ "/>
  </numFmts>
  <fonts count="1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63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1"/>
      <name val="Arial"/>
      <family val="0"/>
    </font>
    <font>
      <sz val="10"/>
      <color indexed="11"/>
      <name val="Arial"/>
      <family val="0"/>
    </font>
    <font>
      <sz val="10"/>
      <color indexed="55"/>
      <name val="Arial"/>
      <family val="0"/>
    </font>
    <font>
      <b/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55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6" fontId="2" fillId="2" borderId="0" xfId="16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6" fontId="2" fillId="0" borderId="0" xfId="16" applyNumberFormat="1" applyFont="1" applyFill="1" applyBorder="1" applyAlignment="1">
      <alignment horizontal="right" vertical="center"/>
    </xf>
    <xf numFmtId="166" fontId="9" fillId="2" borderId="0" xfId="16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6" fontId="2" fillId="0" borderId="0" xfId="16" applyNumberFormat="1" applyFon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166" fontId="0" fillId="0" borderId="0" xfId="16" applyNumberFormat="1" applyAlignment="1">
      <alignment/>
    </xf>
    <xf numFmtId="0" fontId="0" fillId="0" borderId="1" xfId="0" applyFont="1" applyBorder="1" applyAlignment="1">
      <alignment horizontal="left" vertical="center" indent="1"/>
    </xf>
    <xf numFmtId="3" fontId="6" fillId="3" borderId="2" xfId="0" applyNumberFormat="1" applyFont="1" applyFill="1" applyBorder="1" applyAlignment="1" applyProtection="1">
      <alignment horizontal="center" vertical="center"/>
      <protection locked="0"/>
    </xf>
    <xf numFmtId="3" fontId="5" fillId="2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166" fontId="9" fillId="2" borderId="3" xfId="16" applyNumberFormat="1" applyFont="1" applyFill="1" applyBorder="1" applyAlignment="1">
      <alignment horizontal="right" vertical="center"/>
    </xf>
    <xf numFmtId="166" fontId="9" fillId="2" borderId="3" xfId="16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right" vertical="center"/>
    </xf>
    <xf numFmtId="166" fontId="7" fillId="3" borderId="0" xfId="16" applyNumberFormat="1" applyFont="1" applyFill="1" applyBorder="1" applyAlignment="1" applyProtection="1">
      <alignment horizontal="right" vertical="center"/>
      <protection locked="0"/>
    </xf>
    <xf numFmtId="166" fontId="7" fillId="2" borderId="0" xfId="16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left" vertical="center" indent="1"/>
    </xf>
    <xf numFmtId="164" fontId="7" fillId="3" borderId="0" xfId="2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right" vertical="center"/>
    </xf>
    <xf numFmtId="164" fontId="10" fillId="0" borderId="0" xfId="20" applyNumberFormat="1" applyFont="1" applyBorder="1" applyAlignment="1">
      <alignment horizontal="center" vertical="center"/>
    </xf>
    <xf numFmtId="166" fontId="10" fillId="0" borderId="0" xfId="16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66" fontId="0" fillId="0" borderId="0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66" fontId="0" fillId="0" borderId="0" xfId="16" applyNumberFormat="1" applyFont="1" applyBorder="1" applyAlignment="1">
      <alignment horizontal="right" vertical="center"/>
    </xf>
    <xf numFmtId="166" fontId="5" fillId="0" borderId="0" xfId="16" applyNumberFormat="1" applyFont="1" applyBorder="1" applyAlignment="1">
      <alignment horizontal="right" vertical="center"/>
    </xf>
    <xf numFmtId="166" fontId="0" fillId="2" borderId="0" xfId="16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66" fontId="0" fillId="0" borderId="0" xfId="16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 indent="1"/>
    </xf>
    <xf numFmtId="0" fontId="0" fillId="0" borderId="6" xfId="0" applyFont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right" vertical="center"/>
    </xf>
    <xf numFmtId="0" fontId="0" fillId="4" borderId="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right" vertical="center"/>
    </xf>
    <xf numFmtId="3" fontId="0" fillId="4" borderId="2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 indent="1"/>
    </xf>
    <xf numFmtId="0" fontId="0" fillId="4" borderId="2" xfId="0" applyFont="1" applyFill="1" applyBorder="1" applyAlignment="1">
      <alignment horizontal="right" vertical="center"/>
    </xf>
    <xf numFmtId="0" fontId="0" fillId="4" borderId="2" xfId="0" applyFont="1" applyFill="1" applyBorder="1" applyAlignment="1">
      <alignment horizontal="center" vertical="center"/>
    </xf>
    <xf numFmtId="166" fontId="0" fillId="4" borderId="2" xfId="16" applyNumberFormat="1" applyFont="1" applyFill="1" applyBorder="1" applyAlignment="1">
      <alignment horizontal="right" vertical="center"/>
    </xf>
    <xf numFmtId="166" fontId="5" fillId="4" borderId="9" xfId="16" applyNumberFormat="1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indent="3"/>
    </xf>
    <xf numFmtId="0" fontId="4" fillId="0" borderId="6" xfId="0" applyFont="1" applyFill="1" applyBorder="1" applyAlignment="1">
      <alignment horizontal="left" vertical="center" indent="3"/>
    </xf>
    <xf numFmtId="166" fontId="12" fillId="5" borderId="9" xfId="16" applyNumberFormat="1" applyFont="1" applyFill="1" applyBorder="1" applyAlignment="1">
      <alignment horizontal="right" vertical="center"/>
    </xf>
    <xf numFmtId="0" fontId="13" fillId="5" borderId="10" xfId="0" applyFont="1" applyFill="1" applyBorder="1" applyAlignment="1">
      <alignment horizontal="left" vertical="center" indent="1"/>
    </xf>
    <xf numFmtId="0" fontId="13" fillId="5" borderId="9" xfId="0" applyFont="1" applyFill="1" applyBorder="1" applyAlignment="1">
      <alignment horizontal="left" vertical="center" indent="1"/>
    </xf>
    <xf numFmtId="3" fontId="13" fillId="5" borderId="9" xfId="16" applyNumberFormat="1" applyFont="1" applyFill="1" applyBorder="1" applyAlignment="1">
      <alignment horizontal="right" vertical="center"/>
    </xf>
    <xf numFmtId="0" fontId="14" fillId="5" borderId="2" xfId="0" applyFont="1" applyFill="1" applyBorder="1" applyAlignment="1">
      <alignment horizontal="center" vertical="center"/>
    </xf>
    <xf numFmtId="166" fontId="14" fillId="5" borderId="2" xfId="16" applyNumberFormat="1" applyFont="1" applyFill="1" applyBorder="1" applyAlignment="1">
      <alignment horizontal="right" vertical="center"/>
    </xf>
    <xf numFmtId="164" fontId="14" fillId="5" borderId="2" xfId="2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3"/>
    </xf>
    <xf numFmtId="0" fontId="4" fillId="0" borderId="12" xfId="0" applyFont="1" applyBorder="1" applyAlignment="1">
      <alignment horizontal="left" vertical="center" wrapText="1" indent="3"/>
    </xf>
    <xf numFmtId="0" fontId="4" fillId="0" borderId="13" xfId="0" applyFont="1" applyBorder="1" applyAlignment="1">
      <alignment horizontal="left" vertical="center" wrapText="1" indent="3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ill>
        <patternFill patternType="solid"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496175" y="0"/>
          <a:ext cx="0" cy="0"/>
          <a:chOff x="543" y="22"/>
          <a:chExt cx="413" cy="10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54" y="59"/>
            <a:ext cx="359" cy="13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543" y="22"/>
            <a:ext cx="413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Remarque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: (version 4.0 du 8 octobre 2012)
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- coûts prévisionnels par client en fonction la taille de la copropriété ;
- les chiffres clés et montants à payer sont surlignés en jaune ;
- valeurs indicatives (chaque cas réel est chiffré spécifiquement) ;
- les prestations achetées sont facturées à prix coûtant ;
- le kilométrage annuel est illimité.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RowColHeaders="0" tabSelected="1" workbookViewId="0" topLeftCell="A1">
      <selection activeCell="G3" sqref="G3"/>
    </sheetView>
  </sheetViews>
  <sheetFormatPr defaultColWidth="11.421875" defaultRowHeight="12.75" zeroHeight="1"/>
  <cols>
    <col min="1" max="1" width="36.140625" style="15" customWidth="1"/>
    <col min="2" max="2" width="14.7109375" style="13" customWidth="1"/>
    <col min="3" max="3" width="2.7109375" style="14" customWidth="1"/>
    <col min="4" max="7" width="14.7109375" style="13" customWidth="1"/>
    <col min="8" max="8" width="32.7109375" style="12" customWidth="1"/>
    <col min="9" max="9" width="2.7109375" style="15" customWidth="1"/>
    <col min="10" max="16384" width="0" style="15" hidden="1" customWidth="1"/>
  </cols>
  <sheetData>
    <row r="1" spans="1:8" ht="21.75" customHeight="1">
      <c r="A1" s="82" t="s">
        <v>43</v>
      </c>
      <c r="B1" s="83"/>
      <c r="C1" s="83"/>
      <c r="D1" s="83"/>
      <c r="E1" s="83"/>
      <c r="F1" s="83"/>
      <c r="G1" s="83"/>
      <c r="H1" s="84"/>
    </row>
    <row r="2" ht="4.5" customHeight="1"/>
    <row r="3" spans="1:8" s="4" customFormat="1" ht="15" customHeight="1" thickBot="1">
      <c r="A3" s="67" t="s">
        <v>45</v>
      </c>
      <c r="B3" s="60" t="s">
        <v>18</v>
      </c>
      <c r="C3" s="68"/>
      <c r="D3" s="69"/>
      <c r="E3" s="69"/>
      <c r="F3" s="69"/>
      <c r="G3" s="19">
        <v>8</v>
      </c>
      <c r="H3" s="62" t="s">
        <v>18</v>
      </c>
    </row>
    <row r="4" spans="1:8" s="9" customFormat="1" ht="15" customHeight="1" thickTop="1">
      <c r="A4" s="27" t="s">
        <v>28</v>
      </c>
      <c r="B4" s="20"/>
      <c r="C4" s="21"/>
      <c r="D4" s="22"/>
      <c r="E4" s="22"/>
      <c r="F4" s="22"/>
      <c r="G4" s="23">
        <f>INDEX(Feuil2!C2:C9,MATCH(G3,Taille,0),1)</f>
        <v>40</v>
      </c>
      <c r="H4" s="28" t="s">
        <v>29</v>
      </c>
    </row>
    <row r="5" spans="1:8" s="9" customFormat="1" ht="4.5" customHeight="1">
      <c r="A5" s="29"/>
      <c r="B5" s="25"/>
      <c r="C5" s="25"/>
      <c r="D5" s="25"/>
      <c r="E5" s="25"/>
      <c r="F5" s="25"/>
      <c r="G5" s="25"/>
      <c r="H5" s="30"/>
    </row>
    <row r="6" spans="1:8" s="3" customFormat="1" ht="15" customHeight="1" thickBot="1">
      <c r="A6" s="57" t="s">
        <v>35</v>
      </c>
      <c r="B6" s="58"/>
      <c r="C6" s="59"/>
      <c r="D6" s="60" t="s">
        <v>24</v>
      </c>
      <c r="E6" s="61"/>
      <c r="F6" s="61"/>
      <c r="G6" s="60" t="s">
        <v>21</v>
      </c>
      <c r="H6" s="62" t="s">
        <v>31</v>
      </c>
    </row>
    <row r="7" spans="1:8" s="6" customFormat="1" ht="15" customHeight="1" thickTop="1">
      <c r="A7" s="31" t="s">
        <v>36</v>
      </c>
      <c r="B7" s="32" t="s">
        <v>1</v>
      </c>
      <c r="C7" s="26" t="s">
        <v>0</v>
      </c>
      <c r="D7" s="33">
        <v>200000</v>
      </c>
      <c r="E7" s="34"/>
      <c r="F7" s="34"/>
      <c r="G7" s="5">
        <f>$D7/G3</f>
        <v>25000</v>
      </c>
      <c r="H7" s="35"/>
    </row>
    <row r="8" spans="1:8" s="6" customFormat="1" ht="15" customHeight="1">
      <c r="A8" s="71" t="s">
        <v>27</v>
      </c>
      <c r="B8" s="36">
        <v>0.15</v>
      </c>
      <c r="C8" s="37" t="s">
        <v>0</v>
      </c>
      <c r="D8" s="7">
        <f>-D7*B8</f>
        <v>-30000</v>
      </c>
      <c r="E8" s="7"/>
      <c r="F8" s="7"/>
      <c r="G8" s="7">
        <f>D8/G3</f>
        <v>-3750</v>
      </c>
      <c r="H8" s="35"/>
    </row>
    <row r="9" spans="1:8" s="6" customFormat="1" ht="15" customHeight="1">
      <c r="A9" s="71" t="s">
        <v>26</v>
      </c>
      <c r="B9" s="36">
        <v>0.03</v>
      </c>
      <c r="C9" s="37" t="s">
        <v>0</v>
      </c>
      <c r="D9" s="7">
        <f>-D7*B9</f>
        <v>-6000</v>
      </c>
      <c r="E9" s="7"/>
      <c r="F9" s="7"/>
      <c r="G9" s="7">
        <f>D9/G3</f>
        <v>-750</v>
      </c>
      <c r="H9" s="35"/>
    </row>
    <row r="10" spans="1:8" s="9" customFormat="1" ht="15" customHeight="1">
      <c r="A10" s="31" t="s">
        <v>37</v>
      </c>
      <c r="B10" s="38"/>
      <c r="C10" s="26" t="s">
        <v>0</v>
      </c>
      <c r="D10" s="8">
        <f>SUM(D7:D9)</f>
        <v>164000</v>
      </c>
      <c r="E10" s="8"/>
      <c r="F10" s="8"/>
      <c r="G10" s="8">
        <f>SUM(G7:G9)</f>
        <v>20500</v>
      </c>
      <c r="H10" s="39"/>
    </row>
    <row r="11" spans="1:8" s="6" customFormat="1" ht="15" customHeight="1">
      <c r="A11" s="71" t="s">
        <v>32</v>
      </c>
      <c r="B11" s="40"/>
      <c r="C11" s="41"/>
      <c r="D11" s="10">
        <f>1000*ROUNDUP(0.05*D7/1000,0)</f>
        <v>10000</v>
      </c>
      <c r="E11" s="42"/>
      <c r="F11" s="42"/>
      <c r="G11" s="10">
        <f>$D11/G$3</f>
        <v>1250</v>
      </c>
      <c r="H11" s="35"/>
    </row>
    <row r="12" spans="1:8" s="9" customFormat="1" ht="15" customHeight="1" thickBot="1">
      <c r="A12" s="74" t="s">
        <v>38</v>
      </c>
      <c r="B12" s="75"/>
      <c r="C12" s="78"/>
      <c r="D12" s="77"/>
      <c r="E12" s="77"/>
      <c r="F12" s="77"/>
      <c r="G12" s="72">
        <f>G10+G11</f>
        <v>21750</v>
      </c>
      <c r="H12" s="73" t="s">
        <v>1</v>
      </c>
    </row>
    <row r="13" spans="1:8" s="6" customFormat="1" ht="15" customHeight="1" thickTop="1">
      <c r="A13" s="70" t="s">
        <v>14</v>
      </c>
      <c r="B13" s="36">
        <v>0.18</v>
      </c>
      <c r="C13" s="43"/>
      <c r="D13" s="10">
        <f>-D7*B13</f>
        <v>-36000</v>
      </c>
      <c r="E13" s="44"/>
      <c r="F13" s="44"/>
      <c r="G13" s="10"/>
      <c r="H13" s="35"/>
    </row>
    <row r="14" spans="1:8" s="6" customFormat="1" ht="15" customHeight="1">
      <c r="A14" s="70" t="s">
        <v>15</v>
      </c>
      <c r="B14" s="40"/>
      <c r="C14" s="43"/>
      <c r="D14" s="10">
        <f>3*D13</f>
        <v>-108000</v>
      </c>
      <c r="E14" s="44"/>
      <c r="F14" s="44"/>
      <c r="G14" s="10"/>
      <c r="H14" s="35"/>
    </row>
    <row r="15" spans="1:8" s="9" customFormat="1" ht="15" customHeight="1">
      <c r="A15" s="31" t="s">
        <v>25</v>
      </c>
      <c r="B15" s="11"/>
      <c r="C15" s="26" t="s">
        <v>0</v>
      </c>
      <c r="D15" s="8">
        <f>D7+D14</f>
        <v>92000</v>
      </c>
      <c r="E15" s="8"/>
      <c r="F15" s="8"/>
      <c r="G15" s="8">
        <f>D15/G3</f>
        <v>11500</v>
      </c>
      <c r="H15" s="24" t="s">
        <v>40</v>
      </c>
    </row>
    <row r="16" spans="1:8" s="9" customFormat="1" ht="15" customHeight="1">
      <c r="A16" s="79" t="s">
        <v>49</v>
      </c>
      <c r="B16" s="80"/>
      <c r="C16" s="80"/>
      <c r="D16" s="80"/>
      <c r="E16" s="80"/>
      <c r="F16" s="80"/>
      <c r="G16" s="80"/>
      <c r="H16" s="81"/>
    </row>
    <row r="17" spans="1:8" s="9" customFormat="1" ht="4.5" customHeight="1">
      <c r="A17" s="25"/>
      <c r="B17" s="25"/>
      <c r="C17" s="25"/>
      <c r="D17" s="25"/>
      <c r="E17" s="25"/>
      <c r="F17" s="25"/>
      <c r="G17" s="25"/>
      <c r="H17" s="25"/>
    </row>
    <row r="18" spans="1:8" s="3" customFormat="1" ht="15" customHeight="1" thickBot="1">
      <c r="A18" s="57" t="s">
        <v>34</v>
      </c>
      <c r="B18" s="63"/>
      <c r="C18" s="64"/>
      <c r="D18" s="65"/>
      <c r="E18" s="66" t="s">
        <v>19</v>
      </c>
      <c r="F18" s="66" t="s">
        <v>20</v>
      </c>
      <c r="G18" s="66" t="s">
        <v>21</v>
      </c>
      <c r="H18" s="62" t="s">
        <v>31</v>
      </c>
    </row>
    <row r="19" spans="1:8" s="6" customFormat="1" ht="15" customHeight="1" thickTop="1">
      <c r="A19" s="70" t="s">
        <v>2</v>
      </c>
      <c r="B19" s="40" t="s">
        <v>1</v>
      </c>
      <c r="C19" s="45" t="s">
        <v>0</v>
      </c>
      <c r="D19" s="46"/>
      <c r="E19" s="33">
        <v>3000</v>
      </c>
      <c r="F19" s="7">
        <f aca="true" t="shared" si="0" ref="F19:F25">E19/12</f>
        <v>250</v>
      </c>
      <c r="G19" s="10"/>
      <c r="H19" s="35"/>
    </row>
    <row r="20" spans="1:8" s="6" customFormat="1" ht="15" customHeight="1">
      <c r="A20" s="70" t="s">
        <v>3</v>
      </c>
      <c r="B20" s="40" t="s">
        <v>1</v>
      </c>
      <c r="C20" s="45" t="s">
        <v>0</v>
      </c>
      <c r="D20" s="46"/>
      <c r="E20" s="33">
        <v>2800</v>
      </c>
      <c r="F20" s="7">
        <f t="shared" si="0"/>
        <v>233.33333333333334</v>
      </c>
      <c r="G20" s="10"/>
      <c r="H20" s="35"/>
    </row>
    <row r="21" spans="1:8" s="6" customFormat="1" ht="15" customHeight="1">
      <c r="A21" s="70" t="s">
        <v>4</v>
      </c>
      <c r="B21" s="40" t="s">
        <v>1</v>
      </c>
      <c r="C21" s="45" t="s">
        <v>0</v>
      </c>
      <c r="D21" s="46"/>
      <c r="E21" s="47">
        <v>4000</v>
      </c>
      <c r="F21" s="7">
        <f t="shared" si="0"/>
        <v>333.3333333333333</v>
      </c>
      <c r="G21" s="10"/>
      <c r="H21" s="18" t="s">
        <v>41</v>
      </c>
    </row>
    <row r="22" spans="1:8" s="6" customFormat="1" ht="15" customHeight="1">
      <c r="A22" s="70" t="s">
        <v>5</v>
      </c>
      <c r="B22" s="40" t="s">
        <v>1</v>
      </c>
      <c r="C22" s="45" t="s">
        <v>0</v>
      </c>
      <c r="D22" s="46"/>
      <c r="E22" s="33">
        <v>3600</v>
      </c>
      <c r="F22" s="7">
        <f t="shared" si="0"/>
        <v>300</v>
      </c>
      <c r="G22" s="10"/>
      <c r="H22" s="35"/>
    </row>
    <row r="23" spans="1:8" s="6" customFormat="1" ht="15" customHeight="1">
      <c r="A23" s="70" t="s">
        <v>6</v>
      </c>
      <c r="B23" s="40" t="s">
        <v>1</v>
      </c>
      <c r="C23" s="45" t="s">
        <v>0</v>
      </c>
      <c r="D23" s="46"/>
      <c r="E23" s="33">
        <v>600</v>
      </c>
      <c r="F23" s="7">
        <f t="shared" si="0"/>
        <v>50</v>
      </c>
      <c r="G23" s="10"/>
      <c r="H23" s="35"/>
    </row>
    <row r="24" spans="1:8" s="6" customFormat="1" ht="15" customHeight="1">
      <c r="A24" s="70" t="s">
        <v>7</v>
      </c>
      <c r="B24" s="40" t="s">
        <v>1</v>
      </c>
      <c r="C24" s="37" t="s">
        <v>0</v>
      </c>
      <c r="D24" s="46"/>
      <c r="E24" s="47">
        <v>5400</v>
      </c>
      <c r="F24" s="7">
        <f t="shared" si="0"/>
        <v>450</v>
      </c>
      <c r="G24" s="10"/>
      <c r="H24" s="18" t="s">
        <v>39</v>
      </c>
    </row>
    <row r="25" spans="1:8" s="6" customFormat="1" ht="15" customHeight="1">
      <c r="A25" s="70" t="s">
        <v>30</v>
      </c>
      <c r="B25" s="40" t="s">
        <v>1</v>
      </c>
      <c r="C25" s="37" t="s">
        <v>0</v>
      </c>
      <c r="D25" s="46"/>
      <c r="E25" s="33">
        <v>0</v>
      </c>
      <c r="F25" s="7">
        <f t="shared" si="0"/>
        <v>0</v>
      </c>
      <c r="G25" s="10"/>
      <c r="H25" s="35"/>
    </row>
    <row r="26" spans="1:8" s="9" customFormat="1" ht="15" customHeight="1">
      <c r="A26" s="31" t="s">
        <v>16</v>
      </c>
      <c r="B26" s="38" t="s">
        <v>1</v>
      </c>
      <c r="C26" s="26" t="s">
        <v>0</v>
      </c>
      <c r="D26" s="48"/>
      <c r="E26" s="8">
        <f>SUM(E19:E25)</f>
        <v>19400</v>
      </c>
      <c r="F26" s="8">
        <f>SUM(F19:F25)</f>
        <v>1616.6666666666667</v>
      </c>
      <c r="G26" s="8">
        <f>F26/$G$3</f>
        <v>202.08333333333334</v>
      </c>
      <c r="H26" s="18" t="s">
        <v>46</v>
      </c>
    </row>
    <row r="27" spans="1:8" ht="15" customHeight="1">
      <c r="A27" s="49"/>
      <c r="B27" s="50"/>
      <c r="C27" s="51"/>
      <c r="D27" s="52"/>
      <c r="E27" s="52"/>
      <c r="F27" s="10"/>
      <c r="G27" s="10"/>
      <c r="H27" s="53"/>
    </row>
    <row r="28" spans="1:8" s="6" customFormat="1" ht="15" customHeight="1">
      <c r="A28" s="70" t="s">
        <v>12</v>
      </c>
      <c r="B28" s="40" t="s">
        <v>1</v>
      </c>
      <c r="C28" s="45" t="s">
        <v>0</v>
      </c>
      <c r="D28" s="46"/>
      <c r="E28" s="33">
        <v>200</v>
      </c>
      <c r="F28" s="7">
        <f>E28/12</f>
        <v>16.666666666666668</v>
      </c>
      <c r="G28" s="10"/>
      <c r="H28" s="18" t="s">
        <v>44</v>
      </c>
    </row>
    <row r="29" spans="1:8" s="6" customFormat="1" ht="15" customHeight="1">
      <c r="A29" s="70" t="s">
        <v>8</v>
      </c>
      <c r="B29" s="40" t="s">
        <v>1</v>
      </c>
      <c r="C29" s="45" t="s">
        <v>0</v>
      </c>
      <c r="D29" s="46"/>
      <c r="E29" s="33">
        <v>7500</v>
      </c>
      <c r="F29" s="7">
        <f>E29/12</f>
        <v>625</v>
      </c>
      <c r="G29" s="10"/>
      <c r="H29" s="18" t="str">
        <f>"Prendre en compte "&amp;INDEX(Feuil2!D2:D9,MATCH(G3,Taille,0),1)&amp;" Km/an"</f>
        <v>Prendre en compte 52000 Km/an</v>
      </c>
    </row>
    <row r="30" spans="1:8" s="6" customFormat="1" ht="15" customHeight="1">
      <c r="A30" s="70" t="s">
        <v>42</v>
      </c>
      <c r="B30" s="40" t="s">
        <v>1</v>
      </c>
      <c r="C30" s="45" t="s">
        <v>0</v>
      </c>
      <c r="D30" s="46"/>
      <c r="E30" s="33">
        <v>0</v>
      </c>
      <c r="F30" s="7">
        <f>E30/12</f>
        <v>0</v>
      </c>
      <c r="G30" s="10"/>
      <c r="H30" s="35"/>
    </row>
    <row r="31" spans="1:8" s="9" customFormat="1" ht="15" customHeight="1">
      <c r="A31" s="31" t="s">
        <v>17</v>
      </c>
      <c r="B31" s="38" t="s">
        <v>1</v>
      </c>
      <c r="C31" s="26" t="s">
        <v>0</v>
      </c>
      <c r="D31" s="48"/>
      <c r="E31" s="8">
        <f>SUM(E28:E30)</f>
        <v>7700</v>
      </c>
      <c r="F31" s="8">
        <f>SUM(F28:F30)</f>
        <v>641.6666666666666</v>
      </c>
      <c r="G31" s="8">
        <f>F31/$G$3</f>
        <v>80.20833333333333</v>
      </c>
      <c r="H31" s="18" t="s">
        <v>47</v>
      </c>
    </row>
    <row r="32" spans="1:8" ht="15" customHeight="1">
      <c r="A32" s="54"/>
      <c r="B32" s="50"/>
      <c r="C32" s="51"/>
      <c r="D32" s="52"/>
      <c r="E32" s="52"/>
      <c r="F32" s="10"/>
      <c r="G32" s="10"/>
      <c r="H32" s="53"/>
    </row>
    <row r="33" spans="1:8" s="9" customFormat="1" ht="15" customHeight="1">
      <c r="A33" s="55" t="s">
        <v>23</v>
      </c>
      <c r="B33" s="56" t="s">
        <v>1</v>
      </c>
      <c r="C33" s="26" t="s">
        <v>0</v>
      </c>
      <c r="D33" s="48"/>
      <c r="E33" s="8">
        <f>E26+E31</f>
        <v>27100</v>
      </c>
      <c r="F33" s="8">
        <f>F26+F31</f>
        <v>2258.3333333333335</v>
      </c>
      <c r="G33" s="8">
        <f>F33/$G$3</f>
        <v>282.2916666666667</v>
      </c>
      <c r="H33" s="39"/>
    </row>
    <row r="34" spans="1:8" s="9" customFormat="1" ht="15" customHeight="1" thickBot="1">
      <c r="A34" s="74" t="s">
        <v>22</v>
      </c>
      <c r="B34" s="75"/>
      <c r="C34" s="76"/>
      <c r="D34" s="77"/>
      <c r="E34" s="77"/>
      <c r="F34" s="77"/>
      <c r="G34" s="72">
        <f>10*ROUNDUP(G33/10,0)</f>
        <v>290</v>
      </c>
      <c r="H34" s="73" t="s">
        <v>9</v>
      </c>
    </row>
    <row r="35" spans="1:8" ht="13.5" thickTop="1">
      <c r="A35" s="79" t="s">
        <v>48</v>
      </c>
      <c r="B35" s="80"/>
      <c r="C35" s="80"/>
      <c r="D35" s="80"/>
      <c r="E35" s="80"/>
      <c r="F35" s="80"/>
      <c r="G35" s="80"/>
      <c r="H35" s="81"/>
    </row>
    <row r="36" spans="4:7" ht="12.75" hidden="1">
      <c r="D36" s="16"/>
      <c r="E36" s="16"/>
      <c r="F36" s="16"/>
      <c r="G36" s="16"/>
    </row>
    <row r="37" ht="12.75"/>
  </sheetData>
  <sheetProtection sheet="1" objects="1" scenarios="1" selectLockedCells="1"/>
  <mergeCells count="3">
    <mergeCell ref="A16:H16"/>
    <mergeCell ref="A35:H35"/>
    <mergeCell ref="A1:H1"/>
  </mergeCells>
  <conditionalFormatting sqref="G12 G34">
    <cfRule type="expression" priority="1" dxfId="0" stopIfTrue="1">
      <formula>IF(G$3=#REF!,1,0)</formula>
    </cfRule>
  </conditionalFormatting>
  <dataValidations count="1">
    <dataValidation type="list" allowBlank="1" showInputMessage="1" showErrorMessage="1" sqref="G3">
      <formula1>Taille</formula1>
    </dataValidation>
  </dataValidations>
  <printOptions horizontalCentered="1" verticalCentered="1"/>
  <pageMargins left="0" right="0" top="0.5905511811023623" bottom="0.5905511811023623" header="0.31496062992125984" footer="0.31496062992125984"/>
  <pageSetup fitToHeight="1" fitToWidth="1" horizontalDpi="600" verticalDpi="600" orientation="landscape" paperSize="9" r:id="rId2"/>
  <headerFooter alignWithMargins="0">
    <oddHeader>&amp;LViaClub.ch - Luxury Car Sharing | Business Expert (SUISSE) SA | eMail : admin@viaclub.ch&amp;RSIMULATEUR DE PRIX</oddHeader>
    <oddFooter>&amp;C&amp;8SIGNIFICATION DE LA COULEUR DES VALEURS NUMERIQUES :
VERT : variables de votre simulation, NOIR : constantes non modifiables, BLEU : variables calculées selon votre simulation, BLANC : résultat de votre simulation.&amp;R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8" sqref="D8"/>
    </sheetView>
  </sheetViews>
  <sheetFormatPr defaultColWidth="11.421875" defaultRowHeight="12.75"/>
  <cols>
    <col min="1" max="1" width="11.421875" style="1" customWidth="1"/>
    <col min="2" max="2" width="12.7109375" style="1" bestFit="1" customWidth="1"/>
  </cols>
  <sheetData>
    <row r="1" spans="1:4" ht="12.75">
      <c r="A1" s="2" t="s">
        <v>10</v>
      </c>
      <c r="B1" s="2" t="s">
        <v>11</v>
      </c>
      <c r="C1" s="2" t="s">
        <v>13</v>
      </c>
      <c r="D1" s="2" t="s">
        <v>33</v>
      </c>
    </row>
    <row r="2" spans="1:4" ht="12.75">
      <c r="A2" s="1">
        <v>2</v>
      </c>
      <c r="B2" s="1">
        <v>1640</v>
      </c>
      <c r="C2">
        <v>171</v>
      </c>
      <c r="D2" s="17">
        <v>25000</v>
      </c>
    </row>
    <row r="3" spans="1:4" ht="12.75">
      <c r="A3" s="1">
        <v>3</v>
      </c>
      <c r="B3" s="1">
        <v>1900</v>
      </c>
      <c r="C3">
        <v>112</v>
      </c>
      <c r="D3" s="17">
        <v>30000</v>
      </c>
    </row>
    <row r="4" spans="1:4" ht="12.75">
      <c r="A4" s="1">
        <v>4</v>
      </c>
      <c r="B4" s="1">
        <v>2160</v>
      </c>
      <c r="C4">
        <v>84</v>
      </c>
      <c r="D4" s="17">
        <v>36000</v>
      </c>
    </row>
    <row r="5" spans="1:4" ht="12.75">
      <c r="A5" s="1">
        <v>5</v>
      </c>
      <c r="B5" s="1">
        <v>2260</v>
      </c>
      <c r="C5">
        <v>65</v>
      </c>
      <c r="D5" s="17">
        <v>40000</v>
      </c>
    </row>
    <row r="6" spans="1:4" ht="12.75">
      <c r="A6" s="1">
        <v>6</v>
      </c>
      <c r="B6" s="1">
        <v>2720</v>
      </c>
      <c r="C6">
        <v>55</v>
      </c>
      <c r="D6" s="17">
        <v>45000</v>
      </c>
    </row>
    <row r="7" spans="1:4" ht="12.75">
      <c r="A7" s="1">
        <v>7</v>
      </c>
      <c r="B7" s="1">
        <v>3735</v>
      </c>
      <c r="C7">
        <v>45</v>
      </c>
      <c r="D7" s="17">
        <v>49000</v>
      </c>
    </row>
    <row r="8" spans="1:4" ht="12.75">
      <c r="A8" s="1">
        <v>8</v>
      </c>
      <c r="B8" s="1">
        <v>3600</v>
      </c>
      <c r="C8">
        <v>40</v>
      </c>
      <c r="D8" s="17">
        <v>52000</v>
      </c>
    </row>
    <row r="9" spans="1:4" ht="12.75">
      <c r="A9" s="1">
        <v>9</v>
      </c>
      <c r="B9" s="1">
        <v>4060</v>
      </c>
      <c r="C9">
        <v>35</v>
      </c>
      <c r="D9" s="17">
        <v>54000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 FORTE</dc:creator>
  <cp:keywords/>
  <dc:description/>
  <cp:lastModifiedBy>Domenico FORTE</cp:lastModifiedBy>
  <cp:lastPrinted>2013-03-02T16:14:02Z</cp:lastPrinted>
  <dcterms:created xsi:type="dcterms:W3CDTF">2012-12-26T10:44:17Z</dcterms:created>
  <dcterms:modified xsi:type="dcterms:W3CDTF">2013-03-02T16:14:06Z</dcterms:modified>
  <cp:category/>
  <cp:version/>
  <cp:contentType/>
  <cp:contentStatus/>
</cp:coreProperties>
</file>